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H:\7.ALL\"/>
    </mc:Choice>
  </mc:AlternateContent>
  <xr:revisionPtr revIDLastSave="0" documentId="13_ncr:1_{8C64EC82-7AE4-49D2-A2B2-A0DB5CE98FC9}" xr6:coauthVersionLast="36" xr6:coauthVersionMax="36" xr10:uidLastSave="{00000000-0000-0000-0000-000000000000}"/>
  <bookViews>
    <workbookView xWindow="0" yWindow="0" windowWidth="21930" windowHeight="8625" xr2:uid="{00000000-000D-0000-FFFF-FFFF00000000}"/>
  </bookViews>
  <sheets>
    <sheet name="Tabelle" sheetId="2" r:id="rId1"/>
  </sheets>
  <definedNames>
    <definedName name="_xlnm.Print_Area" localSheetId="0">Tabelle!$A$1:$N$39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2" l="1"/>
  <c r="H36" i="2"/>
  <c r="H34" i="2"/>
  <c r="H32" i="2"/>
  <c r="H30" i="2"/>
  <c r="H28" i="2"/>
  <c r="H26" i="2"/>
  <c r="H24" i="2"/>
  <c r="H22" i="2"/>
  <c r="H20" i="2"/>
  <c r="H18" i="2"/>
  <c r="H16" i="2"/>
  <c r="H14" i="2"/>
  <c r="H12" i="2"/>
  <c r="H10" i="2"/>
  <c r="H8" i="2"/>
  <c r="H6" i="2"/>
  <c r="C3" i="2" l="1"/>
  <c r="C7" i="2" l="1"/>
  <c r="C8" i="2"/>
  <c r="C6" i="2"/>
  <c r="J12" i="2" l="1"/>
  <c r="J6" i="2"/>
  <c r="J10" i="2"/>
  <c r="J8" i="2"/>
</calcChain>
</file>

<file path=xl/sharedStrings.xml><?xml version="1.0" encoding="utf-8"?>
<sst xmlns="http://schemas.openxmlformats.org/spreadsheetml/2006/main" count="47" uniqueCount="43">
  <si>
    <t>Körpergewicht (kg)</t>
  </si>
  <si>
    <t>Körpergröße (cm)</t>
  </si>
  <si>
    <t>Datum</t>
  </si>
  <si>
    <t>36h</t>
  </si>
  <si>
    <t>42h</t>
  </si>
  <si>
    <t>48h</t>
  </si>
  <si>
    <t>54h</t>
  </si>
  <si>
    <t>60h</t>
  </si>
  <si>
    <t>72h</t>
  </si>
  <si>
    <t>78h</t>
  </si>
  <si>
    <t>84h</t>
  </si>
  <si>
    <t>90h</t>
  </si>
  <si>
    <t>96h</t>
  </si>
  <si>
    <t>102h</t>
  </si>
  <si>
    <t>108h</t>
  </si>
  <si>
    <t>114h</t>
  </si>
  <si>
    <t>120h</t>
  </si>
  <si>
    <t xml:space="preserve"> Vidierung  Pflege</t>
  </si>
  <si>
    <t>24h</t>
  </si>
  <si>
    <t>66h</t>
  </si>
  <si>
    <t>30h</t>
  </si>
  <si>
    <t>KOF (m2)</t>
  </si>
  <si>
    <t>Trägervolumen (NaCl 0,9%)</t>
  </si>
  <si>
    <t>Laufzeit</t>
  </si>
  <si>
    <t>10 min</t>
  </si>
  <si>
    <t>100 ml</t>
  </si>
  <si>
    <t xml:space="preserve">Start MTX  </t>
  </si>
  <si>
    <t>Stunde nach 
MTX-Beginn</t>
  </si>
  <si>
    <t>&lt;0,5</t>
  </si>
  <si>
    <t>0,5-1</t>
  </si>
  <si>
    <t>&gt;1,0</t>
  </si>
  <si>
    <t>MTX-Spiegel 
(µmol/l)</t>
  </si>
  <si>
    <t>NaCl 0,9%
(ml)</t>
  </si>
  <si>
    <t>Laufzeit
(min)</t>
  </si>
  <si>
    <t>Vidierung
Arzt</t>
  </si>
  <si>
    <t>MTX-Spiegel 
(µmol/l) ab Strunde 48</t>
  </si>
  <si>
    <t>Ca-Folinat-Dosierung
(mg/m2)</t>
  </si>
  <si>
    <t xml:space="preserve">Ca-Folinat
(mg)  </t>
  </si>
  <si>
    <r>
      <t xml:space="preserve">Eingabe des Datums und Uhrzeit wie folgt: </t>
    </r>
    <r>
      <rPr>
        <b/>
        <sz val="11"/>
        <color theme="1"/>
        <rFont val="Calibri"/>
        <family val="2"/>
        <scheme val="minor"/>
      </rPr>
      <t>TT.MM.YYYY hh:mm</t>
    </r>
  </si>
  <si>
    <t>Doppelklick --&gt; Datum und Uhrzeit ändern --&gt; Enter</t>
  </si>
  <si>
    <t xml:space="preserve">Berechnete 
Ca-Folinat-Dosis (mg) </t>
  </si>
  <si>
    <r>
      <t xml:space="preserve">Calciumfolinat-Rescue für MTX; </t>
    </r>
    <r>
      <rPr>
        <b/>
        <sz val="16"/>
        <color rgb="FFFF0000"/>
        <rFont val="Calibri"/>
        <family val="2"/>
        <scheme val="minor"/>
      </rPr>
      <t>Indikation PZNSL</t>
    </r>
    <r>
      <rPr>
        <b/>
        <sz val="16"/>
        <color theme="1"/>
        <rFont val="Calibri"/>
        <family val="2"/>
        <scheme val="minor"/>
      </rPr>
      <t xml:space="preserve"> (Matrix-Schema)</t>
    </r>
  </si>
  <si>
    <r>
      <t xml:space="preserve">MTX-Spiegelbestimmung erfolgt alle 24 h bis MTX-Spiegel </t>
    </r>
    <r>
      <rPr>
        <b/>
        <sz val="9"/>
        <color theme="1"/>
        <rFont val="Calibri"/>
        <family val="2"/>
      </rPr>
      <t>&lt;</t>
    </r>
    <r>
      <rPr>
        <b/>
        <sz val="9"/>
        <color theme="1"/>
        <rFont val="Calibri"/>
        <family val="2"/>
        <scheme val="minor"/>
      </rPr>
      <t xml:space="preserve">0,25 µmol/l.
Die Dosierung von Ca-Folinat zwischen Stunde 24 und 42h ist fix vorgegeben (unabhängig vom MTX-Spiegel zum Zeitpunkt Stunde 24).
</t>
    </r>
    <r>
      <rPr>
        <sz val="9"/>
        <color theme="1"/>
        <rFont val="Calibri"/>
        <family val="2"/>
        <scheme val="minor"/>
      </rPr>
      <t xml:space="preserve">Bei MTX-Spiegeln &gt; 1000 µmol/l </t>
    </r>
    <r>
      <rPr>
        <b/>
        <sz val="9"/>
        <color theme="1"/>
        <rFont val="Calibri"/>
        <family val="2"/>
        <scheme val="minor"/>
      </rPr>
      <t>oder</t>
    </r>
    <r>
      <rPr>
        <sz val="9"/>
        <color theme="1"/>
        <rFont val="Calibri"/>
        <family val="2"/>
        <scheme val="minor"/>
      </rPr>
      <t xml:space="preserve"> bei klinischem Verdacht auf Toxizität bei normalem Spiegelverlauf sollte  mit dem MTX-Rescue begonnen werden: die Dosierung von Ca-Folinat muss dabei erhöht werden: 
</t>
    </r>
    <r>
      <rPr>
        <b/>
        <sz val="9"/>
        <color theme="1"/>
        <rFont val="Calibri"/>
        <family val="2"/>
        <scheme val="minor"/>
      </rPr>
      <t xml:space="preserve">Dosis Ca-Folinat (mg) = MTX Spiegel (μmol/l) x Körpergewicht ((kg) </t>
    </r>
    <r>
      <rPr>
        <sz val="9"/>
        <color theme="1"/>
        <rFont val="Calibri"/>
        <family val="2"/>
        <scheme val="minor"/>
      </rPr>
      <t xml:space="preserve"> 
Achtung: Infusionsgeschwindigkeit von Ca-Folinat max 160 mg pro Minute). 
Bei stark erhöhten MTX-Spiegeln und gleichzeitig klinischer Toxizität Gabe von Carboxypeptidase G2 (Voraxaze®) als Antidot (siehe Leitlinie "Tumortherapeutika und standardisierte Begleitmedikationen"). Alternativ Hämodialyse mit High-Flux-Dialysator (siehe Fachinfo MTX). 
Merke: Falsch erhöhte MTX-Spiegel können bei einigen Labortests vorkommen.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</si>
</sst>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\-\ hh:mm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1" fontId="5" fillId="0" borderId="18" xfId="0" applyNumberFormat="1" applyFont="1" applyBorder="1" applyAlignment="1" applyProtection="1">
      <alignment horizontal="center" vertical="top"/>
    </xf>
    <xf numFmtId="0" fontId="5" fillId="0" borderId="0" xfId="0" applyFont="1" applyProtection="1"/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top"/>
    </xf>
    <xf numFmtId="1" fontId="6" fillId="0" borderId="18" xfId="0" applyNumberFormat="1" applyFont="1" applyBorder="1" applyAlignment="1" applyProtection="1">
      <alignment horizontal="center" vertical="top"/>
    </xf>
    <xf numFmtId="1" fontId="5" fillId="0" borderId="20" xfId="0" applyNumberFormat="1" applyFont="1" applyBorder="1" applyAlignment="1" applyProtection="1">
      <alignment horizontal="center" vertical="top"/>
    </xf>
    <xf numFmtId="49" fontId="5" fillId="0" borderId="1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top"/>
    </xf>
    <xf numFmtId="1" fontId="6" fillId="0" borderId="1" xfId="0" applyNumberFormat="1" applyFont="1" applyBorder="1" applyAlignment="1" applyProtection="1">
      <alignment horizontal="center" vertical="top"/>
    </xf>
    <xf numFmtId="1" fontId="5" fillId="0" borderId="1" xfId="0" applyNumberFormat="1" applyFont="1" applyBorder="1" applyAlignment="1" applyProtection="1">
      <alignment horizontal="center" vertical="top"/>
    </xf>
    <xf numFmtId="1" fontId="5" fillId="0" borderId="12" xfId="0" applyNumberFormat="1" applyFont="1" applyBorder="1" applyAlignment="1" applyProtection="1">
      <alignment horizontal="center" vertical="top"/>
    </xf>
    <xf numFmtId="49" fontId="5" fillId="0" borderId="16" xfId="0" applyNumberFormat="1" applyFont="1" applyBorder="1" applyAlignment="1" applyProtection="1">
      <alignment horizontal="center" vertical="center"/>
    </xf>
    <xf numFmtId="1" fontId="6" fillId="0" borderId="9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 vertical="top"/>
    </xf>
    <xf numFmtId="49" fontId="5" fillId="0" borderId="0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top"/>
    </xf>
    <xf numFmtId="1" fontId="6" fillId="0" borderId="0" xfId="0" applyNumberFormat="1" applyFont="1" applyBorder="1" applyAlignment="1" applyProtection="1">
      <alignment horizontal="center" vertical="top"/>
    </xf>
    <xf numFmtId="49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0" borderId="9" xfId="0" applyFont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Alignment="1" applyProtection="1"/>
    <xf numFmtId="0" fontId="5" fillId="0" borderId="5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3" borderId="25" xfId="0" applyFont="1" applyFill="1" applyBorder="1" applyAlignment="1" applyProtection="1">
      <alignment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11" fillId="5" borderId="10" xfId="0" applyFont="1" applyFill="1" applyBorder="1" applyAlignment="1" applyProtection="1">
      <alignment horizontal="center" vertical="center"/>
      <protection locked="0"/>
    </xf>
    <xf numFmtId="0" fontId="11" fillId="5" borderId="19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</xf>
    <xf numFmtId="0" fontId="0" fillId="0" borderId="31" xfId="0" applyFont="1" applyBorder="1" applyAlignment="1" applyProtection="1">
      <alignment horizontal="left" vertical="center"/>
    </xf>
    <xf numFmtId="0" fontId="14" fillId="0" borderId="31" xfId="0" applyFont="1" applyBorder="1" applyAlignment="1" applyProtection="1">
      <alignment horizontal="left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22" fontId="11" fillId="5" borderId="26" xfId="0" applyNumberFormat="1" applyFont="1" applyFill="1" applyBorder="1" applyAlignment="1" applyProtection="1">
      <alignment horizontal="left" vertical="center"/>
      <protection locked="0"/>
    </xf>
    <xf numFmtId="22" fontId="11" fillId="5" borderId="27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2" fontId="7" fillId="2" borderId="21" xfId="0" applyNumberFormat="1" applyFont="1" applyFill="1" applyBorder="1" applyAlignment="1" applyProtection="1">
      <alignment horizontal="center" vertical="center"/>
    </xf>
    <xf numFmtId="2" fontId="7" fillId="2" borderId="23" xfId="0" applyNumberFormat="1" applyFont="1" applyFill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vertical="center"/>
    </xf>
    <xf numFmtId="0" fontId="5" fillId="3" borderId="1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1" fontId="10" fillId="0" borderId="1" xfId="0" applyNumberFormat="1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1" fontId="10" fillId="0" borderId="1" xfId="0" applyNumberFormat="1" applyFont="1" applyBorder="1" applyAlignment="1" applyProtection="1">
      <alignment horizontal="right" vertical="center"/>
    </xf>
    <xf numFmtId="0" fontId="5" fillId="0" borderId="21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5" fillId="0" borderId="14" xfId="0" applyFont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8"/>
  <sheetViews>
    <sheetView tabSelected="1" view="pageLayout" zoomScale="120" zoomScaleNormal="100" zoomScalePageLayoutView="120" workbookViewId="0">
      <selection activeCell="C1" sqref="C1"/>
    </sheetView>
  </sheetViews>
  <sheetFormatPr baseColWidth="10" defaultColWidth="11.140625" defaultRowHeight="12" x14ac:dyDescent="0.2"/>
  <cols>
    <col min="1" max="1" width="18.85546875" style="1" customWidth="1"/>
    <col min="2" max="2" width="9.7109375" style="2" customWidth="1"/>
    <col min="3" max="3" width="10.7109375" style="2" customWidth="1"/>
    <col min="4" max="4" width="11.7109375" style="2" customWidth="1"/>
    <col min="5" max="5" width="18.28515625" style="2" customWidth="1"/>
    <col min="6" max="6" width="2.85546875" style="1" customWidth="1"/>
    <col min="7" max="7" width="11.7109375" style="1" customWidth="1"/>
    <col min="8" max="8" width="15.7109375" style="1" customWidth="1"/>
    <col min="9" max="9" width="13.140625" style="1" customWidth="1"/>
    <col min="10" max="10" width="11.7109375" style="1" customWidth="1"/>
    <col min="11" max="11" width="13.42578125" style="1" customWidth="1"/>
    <col min="12" max="12" width="9.5703125" style="1" customWidth="1"/>
    <col min="13" max="13" width="10.140625" style="1" customWidth="1"/>
    <col min="14" max="14" width="10.7109375" style="1" customWidth="1"/>
    <col min="15" max="16384" width="11.140625" style="1"/>
  </cols>
  <sheetData>
    <row r="1" spans="1:14" ht="14.65" customHeight="1" thickBot="1" x14ac:dyDescent="0.25">
      <c r="A1" s="51" t="s">
        <v>0</v>
      </c>
      <c r="B1" s="52"/>
      <c r="C1" s="35">
        <v>80</v>
      </c>
      <c r="D1" s="25"/>
      <c r="E1" s="25"/>
      <c r="F1" s="5"/>
      <c r="G1" s="37" t="s">
        <v>26</v>
      </c>
      <c r="H1" s="49">
        <v>44197.583333333336</v>
      </c>
      <c r="I1" s="50"/>
      <c r="J1" s="82" t="s">
        <v>39</v>
      </c>
      <c r="K1" s="83"/>
      <c r="L1" s="83"/>
      <c r="M1" s="83"/>
      <c r="N1" s="83"/>
    </row>
    <row r="2" spans="1:14" ht="15" customHeight="1" thickBot="1" x14ac:dyDescent="0.45">
      <c r="A2" s="53" t="s">
        <v>1</v>
      </c>
      <c r="B2" s="54"/>
      <c r="C2" s="36">
        <v>180</v>
      </c>
      <c r="D2" s="30"/>
      <c r="E2" s="31"/>
      <c r="F2" s="5"/>
      <c r="G2" s="29"/>
      <c r="H2" s="38" t="s">
        <v>38</v>
      </c>
      <c r="I2" s="39"/>
      <c r="J2" s="39"/>
      <c r="K2" s="39"/>
      <c r="L2" s="39"/>
      <c r="M2" s="39"/>
      <c r="N2" s="39"/>
    </row>
    <row r="3" spans="1:14" ht="15" customHeight="1" x14ac:dyDescent="0.2">
      <c r="A3" s="55" t="s">
        <v>21</v>
      </c>
      <c r="B3" s="56"/>
      <c r="C3" s="59">
        <f>SQRT(C2*C1/3600)</f>
        <v>2</v>
      </c>
      <c r="D3" s="27"/>
      <c r="E3" s="28"/>
      <c r="F3" s="5"/>
      <c r="G3" s="63" t="s">
        <v>41</v>
      </c>
      <c r="H3" s="64"/>
      <c r="I3" s="64"/>
      <c r="J3" s="64"/>
      <c r="K3" s="64"/>
      <c r="L3" s="64"/>
      <c r="M3" s="64"/>
      <c r="N3" s="65"/>
    </row>
    <row r="4" spans="1:14" ht="15" customHeight="1" thickBot="1" x14ac:dyDescent="0.25">
      <c r="A4" s="57"/>
      <c r="B4" s="58"/>
      <c r="C4" s="60"/>
      <c r="D4" s="27"/>
      <c r="E4" s="28"/>
      <c r="F4" s="5"/>
      <c r="G4" s="66"/>
      <c r="H4" s="67"/>
      <c r="I4" s="67"/>
      <c r="J4" s="67"/>
      <c r="K4" s="67"/>
      <c r="L4" s="67"/>
      <c r="M4" s="67"/>
      <c r="N4" s="68"/>
    </row>
    <row r="5" spans="1:14" ht="41.65" customHeight="1" thickBot="1" x14ac:dyDescent="0.25">
      <c r="A5" s="6" t="s">
        <v>35</v>
      </c>
      <c r="B5" s="7" t="s">
        <v>36</v>
      </c>
      <c r="C5" s="7" t="s">
        <v>40</v>
      </c>
      <c r="D5" s="7" t="s">
        <v>22</v>
      </c>
      <c r="E5" s="8" t="s">
        <v>23</v>
      </c>
      <c r="F5" s="5"/>
      <c r="G5" s="32" t="s">
        <v>27</v>
      </c>
      <c r="H5" s="33" t="s">
        <v>2</v>
      </c>
      <c r="I5" s="33" t="s">
        <v>31</v>
      </c>
      <c r="J5" s="33" t="s">
        <v>37</v>
      </c>
      <c r="K5" s="33" t="s">
        <v>32</v>
      </c>
      <c r="L5" s="33" t="s">
        <v>33</v>
      </c>
      <c r="M5" s="33" t="s">
        <v>34</v>
      </c>
      <c r="N5" s="34" t="s">
        <v>17</v>
      </c>
    </row>
    <row r="6" spans="1:14" ht="13.15" customHeight="1" x14ac:dyDescent="0.2">
      <c r="A6" s="9" t="s">
        <v>28</v>
      </c>
      <c r="B6" s="10">
        <v>15</v>
      </c>
      <c r="C6" s="11">
        <f>ROUND(C3*B6,-1)</f>
        <v>30</v>
      </c>
      <c r="D6" s="4" t="s">
        <v>25</v>
      </c>
      <c r="E6" s="12" t="s">
        <v>24</v>
      </c>
      <c r="F6" s="5"/>
      <c r="G6" s="61" t="s">
        <v>18</v>
      </c>
      <c r="H6" s="47">
        <f>H1+1</f>
        <v>44198.583333333336</v>
      </c>
      <c r="I6" s="77"/>
      <c r="J6" s="75">
        <f>C6</f>
        <v>30</v>
      </c>
      <c r="K6" s="75">
        <v>100</v>
      </c>
      <c r="L6" s="75">
        <v>10</v>
      </c>
      <c r="M6" s="78"/>
      <c r="N6" s="79"/>
    </row>
    <row r="7" spans="1:14" ht="13.15" customHeight="1" x14ac:dyDescent="0.2">
      <c r="A7" s="13" t="s">
        <v>29</v>
      </c>
      <c r="B7" s="14">
        <v>50</v>
      </c>
      <c r="C7" s="15">
        <f>ROUND(C3*B7,-1)</f>
        <v>100</v>
      </c>
      <c r="D7" s="16" t="s">
        <v>25</v>
      </c>
      <c r="E7" s="17" t="s">
        <v>24</v>
      </c>
      <c r="F7" s="5"/>
      <c r="G7" s="61"/>
      <c r="H7" s="48"/>
      <c r="I7" s="77"/>
      <c r="J7" s="76"/>
      <c r="K7" s="76"/>
      <c r="L7" s="76"/>
      <c r="M7" s="45"/>
      <c r="N7" s="70"/>
    </row>
    <row r="8" spans="1:14" ht="13.15" customHeight="1" thickBot="1" x14ac:dyDescent="0.25">
      <c r="A8" s="18" t="s">
        <v>30</v>
      </c>
      <c r="B8" s="26">
        <v>100</v>
      </c>
      <c r="C8" s="19">
        <f>ROUND(C3*B8,-1)</f>
        <v>200</v>
      </c>
      <c r="D8" s="16" t="s">
        <v>25</v>
      </c>
      <c r="E8" s="17" t="s">
        <v>24</v>
      </c>
      <c r="F8" s="5"/>
      <c r="G8" s="61" t="s">
        <v>20</v>
      </c>
      <c r="H8" s="47">
        <f>H1+1.25</f>
        <v>44198.833333333336</v>
      </c>
      <c r="I8" s="44"/>
      <c r="J8" s="75">
        <f>C6</f>
        <v>30</v>
      </c>
      <c r="K8" s="40">
        <v>100</v>
      </c>
      <c r="L8" s="40">
        <v>10</v>
      </c>
      <c r="M8" s="73"/>
      <c r="N8" s="69"/>
    </row>
    <row r="9" spans="1:14" ht="13.15" customHeight="1" x14ac:dyDescent="0.2">
      <c r="A9" s="71" t="s">
        <v>42</v>
      </c>
      <c r="B9" s="71"/>
      <c r="C9" s="71"/>
      <c r="D9" s="71"/>
      <c r="E9" s="71"/>
      <c r="F9" s="5"/>
      <c r="G9" s="61"/>
      <c r="H9" s="48"/>
      <c r="I9" s="44"/>
      <c r="J9" s="76"/>
      <c r="K9" s="42"/>
      <c r="L9" s="42"/>
      <c r="M9" s="74"/>
      <c r="N9" s="70"/>
    </row>
    <row r="10" spans="1:14" ht="13.15" customHeight="1" x14ac:dyDescent="0.2">
      <c r="A10" s="72"/>
      <c r="B10" s="72"/>
      <c r="C10" s="72"/>
      <c r="D10" s="72"/>
      <c r="E10" s="72"/>
      <c r="F10" s="5"/>
      <c r="G10" s="61" t="s">
        <v>3</v>
      </c>
      <c r="H10" s="47">
        <f>H1+1.5</f>
        <v>44199.083333333336</v>
      </c>
      <c r="I10" s="44"/>
      <c r="J10" s="75">
        <f>C6</f>
        <v>30</v>
      </c>
      <c r="K10" s="40">
        <v>100</v>
      </c>
      <c r="L10" s="40">
        <v>10</v>
      </c>
      <c r="M10" s="73"/>
      <c r="N10" s="69"/>
    </row>
    <row r="11" spans="1:14" ht="13.15" customHeight="1" x14ac:dyDescent="0.2">
      <c r="A11" s="72"/>
      <c r="B11" s="72"/>
      <c r="C11" s="72"/>
      <c r="D11" s="72"/>
      <c r="E11" s="72"/>
      <c r="F11" s="5"/>
      <c r="G11" s="61"/>
      <c r="H11" s="48"/>
      <c r="I11" s="44"/>
      <c r="J11" s="76"/>
      <c r="K11" s="42"/>
      <c r="L11" s="42"/>
      <c r="M11" s="74"/>
      <c r="N11" s="70"/>
    </row>
    <row r="12" spans="1:14" ht="13.15" customHeight="1" x14ac:dyDescent="0.2">
      <c r="A12" s="72"/>
      <c r="B12" s="72"/>
      <c r="C12" s="72"/>
      <c r="D12" s="72"/>
      <c r="E12" s="72"/>
      <c r="F12" s="5"/>
      <c r="G12" s="61" t="s">
        <v>4</v>
      </c>
      <c r="H12" s="47">
        <f>H1+1.75</f>
        <v>44199.333333333336</v>
      </c>
      <c r="I12" s="44"/>
      <c r="J12" s="75">
        <f>C6</f>
        <v>30</v>
      </c>
      <c r="K12" s="40">
        <v>100</v>
      </c>
      <c r="L12" s="40">
        <v>10</v>
      </c>
      <c r="M12" s="73"/>
      <c r="N12" s="69"/>
    </row>
    <row r="13" spans="1:14" ht="13.15" customHeight="1" x14ac:dyDescent="0.2">
      <c r="A13" s="72"/>
      <c r="B13" s="72"/>
      <c r="C13" s="72"/>
      <c r="D13" s="72"/>
      <c r="E13" s="72"/>
      <c r="F13" s="5"/>
      <c r="G13" s="61"/>
      <c r="H13" s="48"/>
      <c r="I13" s="44"/>
      <c r="J13" s="76"/>
      <c r="K13" s="42"/>
      <c r="L13" s="42"/>
      <c r="M13" s="74"/>
      <c r="N13" s="70"/>
    </row>
    <row r="14" spans="1:14" ht="13.15" customHeight="1" x14ac:dyDescent="0.2">
      <c r="A14" s="72"/>
      <c r="B14" s="72"/>
      <c r="C14" s="72"/>
      <c r="D14" s="72"/>
      <c r="E14" s="72"/>
      <c r="F14" s="5"/>
      <c r="G14" s="61" t="s">
        <v>5</v>
      </c>
      <c r="H14" s="47">
        <f>H1+2</f>
        <v>44199.583333333336</v>
      </c>
      <c r="I14" s="62"/>
      <c r="J14" s="45"/>
      <c r="K14" s="40"/>
      <c r="L14" s="40"/>
      <c r="M14" s="46"/>
      <c r="N14" s="43"/>
    </row>
    <row r="15" spans="1:14" ht="13.15" customHeight="1" x14ac:dyDescent="0.2">
      <c r="A15" s="72"/>
      <c r="B15" s="72"/>
      <c r="C15" s="72"/>
      <c r="D15" s="72"/>
      <c r="E15" s="72"/>
      <c r="F15" s="5"/>
      <c r="G15" s="61"/>
      <c r="H15" s="48"/>
      <c r="I15" s="62"/>
      <c r="J15" s="45"/>
      <c r="K15" s="42"/>
      <c r="L15" s="42"/>
      <c r="M15" s="46"/>
      <c r="N15" s="43"/>
    </row>
    <row r="16" spans="1:14" ht="13.15" customHeight="1" x14ac:dyDescent="0.2">
      <c r="A16" s="72"/>
      <c r="B16" s="72"/>
      <c r="C16" s="72"/>
      <c r="D16" s="72"/>
      <c r="E16" s="72"/>
      <c r="F16" s="5"/>
      <c r="G16" s="61" t="s">
        <v>6</v>
      </c>
      <c r="H16" s="47">
        <f>H1+2.25</f>
        <v>44199.833333333336</v>
      </c>
      <c r="I16" s="44"/>
      <c r="J16" s="45"/>
      <c r="K16" s="40"/>
      <c r="L16" s="40"/>
      <c r="M16" s="46"/>
      <c r="N16" s="43"/>
    </row>
    <row r="17" spans="1:14" ht="13.15" customHeight="1" x14ac:dyDescent="0.2">
      <c r="A17" s="72"/>
      <c r="B17" s="72"/>
      <c r="C17" s="72"/>
      <c r="D17" s="72"/>
      <c r="E17" s="72"/>
      <c r="F17" s="5"/>
      <c r="G17" s="61"/>
      <c r="H17" s="48"/>
      <c r="I17" s="44"/>
      <c r="J17" s="45"/>
      <c r="K17" s="42"/>
      <c r="L17" s="42"/>
      <c r="M17" s="46"/>
      <c r="N17" s="43"/>
    </row>
    <row r="18" spans="1:14" ht="13.15" customHeight="1" x14ac:dyDescent="0.2">
      <c r="A18" s="72"/>
      <c r="B18" s="72"/>
      <c r="C18" s="72"/>
      <c r="D18" s="72"/>
      <c r="E18" s="72"/>
      <c r="F18" s="5"/>
      <c r="G18" s="61" t="s">
        <v>7</v>
      </c>
      <c r="H18" s="47">
        <f>H1+2.5</f>
        <v>44200.083333333336</v>
      </c>
      <c r="I18" s="44"/>
      <c r="J18" s="45"/>
      <c r="K18" s="40"/>
      <c r="L18" s="40"/>
      <c r="M18" s="46"/>
      <c r="N18" s="43"/>
    </row>
    <row r="19" spans="1:14" ht="13.15" customHeight="1" x14ac:dyDescent="0.2">
      <c r="A19" s="72"/>
      <c r="B19" s="72"/>
      <c r="C19" s="72"/>
      <c r="D19" s="72"/>
      <c r="E19" s="72"/>
      <c r="F19" s="5"/>
      <c r="G19" s="61"/>
      <c r="H19" s="48"/>
      <c r="I19" s="44"/>
      <c r="J19" s="45"/>
      <c r="K19" s="42"/>
      <c r="L19" s="42"/>
      <c r="M19" s="46"/>
      <c r="N19" s="43"/>
    </row>
    <row r="20" spans="1:14" ht="13.15" customHeight="1" x14ac:dyDescent="0.2">
      <c r="A20" s="72"/>
      <c r="B20" s="72"/>
      <c r="C20" s="72"/>
      <c r="D20" s="72"/>
      <c r="E20" s="72"/>
      <c r="F20" s="5"/>
      <c r="G20" s="81" t="s">
        <v>19</v>
      </c>
      <c r="H20" s="47">
        <f>H1+2.75</f>
        <v>44200.333333333336</v>
      </c>
      <c r="I20" s="44"/>
      <c r="J20" s="45"/>
      <c r="K20" s="40"/>
      <c r="L20" s="40"/>
      <c r="M20" s="46"/>
      <c r="N20" s="43"/>
    </row>
    <row r="21" spans="1:14" ht="13.15" customHeight="1" x14ac:dyDescent="0.2">
      <c r="A21" s="72"/>
      <c r="B21" s="72"/>
      <c r="C21" s="72"/>
      <c r="D21" s="72"/>
      <c r="E21" s="72"/>
      <c r="F21" s="5"/>
      <c r="G21" s="81"/>
      <c r="H21" s="48"/>
      <c r="I21" s="44"/>
      <c r="J21" s="45"/>
      <c r="K21" s="42"/>
      <c r="L21" s="42"/>
      <c r="M21" s="46"/>
      <c r="N21" s="43"/>
    </row>
    <row r="22" spans="1:14" ht="13.15" customHeight="1" x14ac:dyDescent="0.2">
      <c r="A22" s="72"/>
      <c r="B22" s="72"/>
      <c r="C22" s="72"/>
      <c r="D22" s="72"/>
      <c r="E22" s="72"/>
      <c r="F22" s="5"/>
      <c r="G22" s="61" t="s">
        <v>8</v>
      </c>
      <c r="H22" s="47">
        <f>H1+3</f>
        <v>44200.583333333336</v>
      </c>
      <c r="I22" s="62"/>
      <c r="J22" s="45"/>
      <c r="K22" s="40"/>
      <c r="L22" s="40"/>
      <c r="M22" s="46"/>
      <c r="N22" s="43"/>
    </row>
    <row r="23" spans="1:14" ht="13.15" customHeight="1" x14ac:dyDescent="0.2">
      <c r="A23" s="72"/>
      <c r="B23" s="72"/>
      <c r="C23" s="72"/>
      <c r="D23" s="72"/>
      <c r="E23" s="72"/>
      <c r="F23" s="5"/>
      <c r="G23" s="61"/>
      <c r="H23" s="48"/>
      <c r="I23" s="62"/>
      <c r="J23" s="45"/>
      <c r="K23" s="42"/>
      <c r="L23" s="42"/>
      <c r="M23" s="46"/>
      <c r="N23" s="43"/>
    </row>
    <row r="24" spans="1:14" ht="13.15" customHeight="1" x14ac:dyDescent="0.2">
      <c r="A24" s="20"/>
      <c r="B24" s="22"/>
      <c r="C24" s="22"/>
      <c r="D24" s="23"/>
      <c r="E24" s="23"/>
      <c r="F24" s="5"/>
      <c r="G24" s="61" t="s">
        <v>9</v>
      </c>
      <c r="H24" s="47">
        <f>H1+3.25</f>
        <v>44200.833333333336</v>
      </c>
      <c r="I24" s="44"/>
      <c r="J24" s="45"/>
      <c r="K24" s="40"/>
      <c r="L24" s="40"/>
      <c r="M24" s="46"/>
      <c r="N24" s="43"/>
    </row>
    <row r="25" spans="1:14" ht="13.15" customHeight="1" x14ac:dyDescent="0.2">
      <c r="A25" s="20"/>
      <c r="B25" s="22"/>
      <c r="C25" s="22"/>
      <c r="D25" s="23"/>
      <c r="E25" s="23"/>
      <c r="F25" s="5"/>
      <c r="G25" s="61"/>
      <c r="H25" s="48"/>
      <c r="I25" s="44"/>
      <c r="J25" s="45"/>
      <c r="K25" s="42"/>
      <c r="L25" s="42"/>
      <c r="M25" s="46"/>
      <c r="N25" s="43"/>
    </row>
    <row r="26" spans="1:14" ht="13.15" customHeight="1" x14ac:dyDescent="0.2">
      <c r="A26" s="20"/>
      <c r="B26" s="21"/>
      <c r="C26" s="21"/>
      <c r="D26" s="24"/>
      <c r="E26" s="24"/>
      <c r="F26" s="5"/>
      <c r="G26" s="61" t="s">
        <v>10</v>
      </c>
      <c r="H26" s="47">
        <f>H1+3.5</f>
        <v>44201.083333333336</v>
      </c>
      <c r="I26" s="44"/>
      <c r="J26" s="45"/>
      <c r="K26" s="40"/>
      <c r="L26" s="40"/>
      <c r="M26" s="46"/>
      <c r="N26" s="43"/>
    </row>
    <row r="27" spans="1:14" ht="13.15" customHeight="1" x14ac:dyDescent="0.2">
      <c r="A27" s="20"/>
      <c r="B27" s="21"/>
      <c r="C27" s="21"/>
      <c r="D27" s="24"/>
      <c r="E27" s="24"/>
      <c r="F27" s="5"/>
      <c r="G27" s="61"/>
      <c r="H27" s="48"/>
      <c r="I27" s="44"/>
      <c r="J27" s="45"/>
      <c r="K27" s="42"/>
      <c r="L27" s="42"/>
      <c r="M27" s="46"/>
      <c r="N27" s="43"/>
    </row>
    <row r="28" spans="1:14" ht="13.15" customHeight="1" x14ac:dyDescent="0.2">
      <c r="A28" s="5"/>
      <c r="B28" s="25"/>
      <c r="C28" s="25"/>
      <c r="D28" s="25"/>
      <c r="E28" s="25"/>
      <c r="F28" s="5"/>
      <c r="G28" s="61" t="s">
        <v>11</v>
      </c>
      <c r="H28" s="47">
        <f>H1+3.75</f>
        <v>44201.333333333336</v>
      </c>
      <c r="I28" s="44"/>
      <c r="J28" s="45"/>
      <c r="K28" s="40"/>
      <c r="L28" s="40"/>
      <c r="M28" s="46"/>
      <c r="N28" s="43"/>
    </row>
    <row r="29" spans="1:14" ht="13.15" customHeight="1" x14ac:dyDescent="0.2">
      <c r="A29" s="5"/>
      <c r="B29" s="25"/>
      <c r="C29" s="25"/>
      <c r="D29" s="25"/>
      <c r="E29" s="25"/>
      <c r="F29" s="5"/>
      <c r="G29" s="61"/>
      <c r="H29" s="48"/>
      <c r="I29" s="44"/>
      <c r="J29" s="45"/>
      <c r="K29" s="42"/>
      <c r="L29" s="42"/>
      <c r="M29" s="46"/>
      <c r="N29" s="43"/>
    </row>
    <row r="30" spans="1:14" ht="13.15" customHeight="1" x14ac:dyDescent="0.2">
      <c r="A30" s="5"/>
      <c r="B30" s="25"/>
      <c r="C30" s="25"/>
      <c r="D30" s="25"/>
      <c r="E30" s="25"/>
      <c r="F30" s="5"/>
      <c r="G30" s="61" t="s">
        <v>12</v>
      </c>
      <c r="H30" s="47">
        <f>H1+4</f>
        <v>44201.583333333336</v>
      </c>
      <c r="I30" s="62"/>
      <c r="J30" s="45"/>
      <c r="K30" s="40"/>
      <c r="L30" s="40"/>
      <c r="M30" s="46"/>
      <c r="N30" s="43"/>
    </row>
    <row r="31" spans="1:14" ht="13.15" customHeight="1" x14ac:dyDescent="0.2">
      <c r="A31" s="5"/>
      <c r="B31" s="25"/>
      <c r="C31" s="25"/>
      <c r="D31" s="25"/>
      <c r="E31" s="25"/>
      <c r="F31" s="5"/>
      <c r="G31" s="61"/>
      <c r="H31" s="48"/>
      <c r="I31" s="62"/>
      <c r="J31" s="45"/>
      <c r="K31" s="42"/>
      <c r="L31" s="42"/>
      <c r="M31" s="46"/>
      <c r="N31" s="43"/>
    </row>
    <row r="32" spans="1:14" ht="13.15" customHeight="1" x14ac:dyDescent="0.2">
      <c r="A32" s="5"/>
      <c r="B32" s="25"/>
      <c r="C32" s="25"/>
      <c r="D32" s="25"/>
      <c r="E32" s="25"/>
      <c r="F32" s="5"/>
      <c r="G32" s="61" t="s">
        <v>13</v>
      </c>
      <c r="H32" s="47">
        <f>H1+4.25</f>
        <v>44201.833333333336</v>
      </c>
      <c r="I32" s="44"/>
      <c r="J32" s="45"/>
      <c r="K32" s="40"/>
      <c r="L32" s="40"/>
      <c r="M32" s="46"/>
      <c r="N32" s="43"/>
    </row>
    <row r="33" spans="1:14" ht="13.15" customHeight="1" x14ac:dyDescent="0.2">
      <c r="A33" s="5"/>
      <c r="B33" s="25"/>
      <c r="C33" s="25"/>
      <c r="D33" s="25"/>
      <c r="E33" s="25"/>
      <c r="F33" s="5"/>
      <c r="G33" s="61"/>
      <c r="H33" s="48"/>
      <c r="I33" s="44"/>
      <c r="J33" s="45"/>
      <c r="K33" s="42"/>
      <c r="L33" s="42"/>
      <c r="M33" s="46"/>
      <c r="N33" s="43"/>
    </row>
    <row r="34" spans="1:14" ht="13.15" customHeight="1" x14ac:dyDescent="0.2">
      <c r="A34" s="5"/>
      <c r="B34" s="25"/>
      <c r="C34" s="25"/>
      <c r="D34" s="25"/>
      <c r="E34" s="25"/>
      <c r="F34" s="5"/>
      <c r="G34" s="61" t="s">
        <v>14</v>
      </c>
      <c r="H34" s="47">
        <f>H1+4.5</f>
        <v>44202.083333333336</v>
      </c>
      <c r="I34" s="44"/>
      <c r="J34" s="45"/>
      <c r="K34" s="40"/>
      <c r="L34" s="40"/>
      <c r="M34" s="46"/>
      <c r="N34" s="43"/>
    </row>
    <row r="35" spans="1:14" ht="13.15" customHeight="1" x14ac:dyDescent="0.2">
      <c r="A35" s="5"/>
      <c r="B35" s="25"/>
      <c r="C35" s="25"/>
      <c r="D35" s="25"/>
      <c r="E35" s="25"/>
      <c r="F35" s="5"/>
      <c r="G35" s="61"/>
      <c r="H35" s="48"/>
      <c r="I35" s="44"/>
      <c r="J35" s="45"/>
      <c r="K35" s="42"/>
      <c r="L35" s="42"/>
      <c r="M35" s="46"/>
      <c r="N35" s="43"/>
    </row>
    <row r="36" spans="1:14" ht="13.15" customHeight="1" x14ac:dyDescent="0.2">
      <c r="A36" s="5"/>
      <c r="B36" s="25"/>
      <c r="C36" s="25"/>
      <c r="D36" s="25"/>
      <c r="E36" s="25"/>
      <c r="F36" s="5"/>
      <c r="G36" s="61" t="s">
        <v>15</v>
      </c>
      <c r="H36" s="47">
        <f>H1+4.75</f>
        <v>44202.333333333336</v>
      </c>
      <c r="I36" s="44"/>
      <c r="J36" s="45"/>
      <c r="K36" s="40"/>
      <c r="L36" s="40"/>
      <c r="M36" s="46"/>
      <c r="N36" s="43"/>
    </row>
    <row r="37" spans="1:14" ht="13.15" customHeight="1" x14ac:dyDescent="0.2">
      <c r="A37" s="5"/>
      <c r="B37" s="25"/>
      <c r="C37" s="25"/>
      <c r="D37" s="25"/>
      <c r="E37" s="25"/>
      <c r="F37" s="5"/>
      <c r="G37" s="61"/>
      <c r="H37" s="48"/>
      <c r="I37" s="44"/>
      <c r="J37" s="45"/>
      <c r="K37" s="42"/>
      <c r="L37" s="42"/>
      <c r="M37" s="46"/>
      <c r="N37" s="43"/>
    </row>
    <row r="38" spans="1:14" ht="13.15" customHeight="1" x14ac:dyDescent="0.2">
      <c r="A38" s="5"/>
      <c r="B38" s="25"/>
      <c r="C38" s="25"/>
      <c r="D38" s="25"/>
      <c r="E38" s="25"/>
      <c r="F38" s="5"/>
      <c r="G38" s="61" t="s">
        <v>16</v>
      </c>
      <c r="H38" s="47">
        <f>H1+5</f>
        <v>44202.583333333336</v>
      </c>
      <c r="I38" s="62"/>
      <c r="J38" s="45"/>
      <c r="K38" s="40"/>
      <c r="L38" s="40"/>
      <c r="M38" s="46"/>
      <c r="N38" s="43"/>
    </row>
    <row r="39" spans="1:14" ht="13.15" customHeight="1" thickBot="1" x14ac:dyDescent="0.25">
      <c r="A39" s="5"/>
      <c r="B39" s="25"/>
      <c r="C39" s="25"/>
      <c r="D39" s="25"/>
      <c r="E39" s="25"/>
      <c r="F39" s="5"/>
      <c r="G39" s="80"/>
      <c r="H39" s="89"/>
      <c r="I39" s="87"/>
      <c r="J39" s="88"/>
      <c r="K39" s="41"/>
      <c r="L39" s="41"/>
      <c r="M39" s="86"/>
      <c r="N39" s="90"/>
    </row>
    <row r="40" spans="1:14" ht="13.15" customHeight="1" x14ac:dyDescent="0.2">
      <c r="A40" s="5"/>
      <c r="B40" s="25"/>
      <c r="C40" s="25"/>
      <c r="D40" s="25"/>
      <c r="E40" s="25"/>
      <c r="F40" s="5"/>
      <c r="G40" s="84"/>
      <c r="H40" s="84"/>
      <c r="I40" s="84"/>
      <c r="J40" s="84"/>
      <c r="K40" s="84"/>
      <c r="L40" s="84"/>
      <c r="M40" s="84"/>
      <c r="N40" s="84"/>
    </row>
    <row r="41" spans="1:14" ht="13.15" customHeight="1" x14ac:dyDescent="0.2">
      <c r="A41" s="5"/>
      <c r="B41" s="25"/>
      <c r="C41" s="25"/>
      <c r="D41" s="25"/>
      <c r="E41" s="25"/>
      <c r="F41" s="5"/>
      <c r="G41" s="85"/>
      <c r="H41" s="85"/>
      <c r="I41" s="85"/>
      <c r="J41" s="85"/>
      <c r="K41" s="85"/>
      <c r="L41" s="85"/>
      <c r="M41" s="85"/>
      <c r="N41" s="85"/>
    </row>
    <row r="42" spans="1:14" ht="13.15" customHeight="1" x14ac:dyDescent="0.2">
      <c r="A42" s="5"/>
      <c r="B42" s="25"/>
      <c r="C42" s="25"/>
      <c r="D42" s="25"/>
      <c r="E42" s="25"/>
      <c r="F42" s="5"/>
      <c r="G42" s="85"/>
      <c r="H42" s="85"/>
      <c r="I42" s="85"/>
      <c r="J42" s="85"/>
      <c r="K42" s="85"/>
      <c r="L42" s="85"/>
      <c r="M42" s="85"/>
      <c r="N42" s="85"/>
    </row>
    <row r="43" spans="1:14" ht="13.15" customHeight="1" x14ac:dyDescent="0.2">
      <c r="F43" s="5"/>
      <c r="G43" s="3"/>
      <c r="H43" s="3"/>
      <c r="I43" s="3"/>
      <c r="J43" s="3"/>
      <c r="K43" s="3"/>
      <c r="L43" s="3"/>
      <c r="M43" s="3"/>
    </row>
    <row r="44" spans="1:14" ht="13.15" customHeight="1" x14ac:dyDescent="0.2">
      <c r="F44" s="5"/>
      <c r="G44" s="3"/>
      <c r="H44" s="3"/>
      <c r="I44" s="3"/>
      <c r="J44" s="3"/>
      <c r="K44" s="3"/>
      <c r="L44" s="3"/>
      <c r="M44" s="3"/>
    </row>
    <row r="45" spans="1:14" ht="13.15" customHeight="1" x14ac:dyDescent="0.2"/>
    <row r="46" spans="1:14" ht="13.15" customHeight="1" x14ac:dyDescent="0.2"/>
    <row r="47" spans="1:14" ht="13.15" customHeight="1" x14ac:dyDescent="0.2"/>
    <row r="48" spans="1:14" ht="25.15" customHeight="1" x14ac:dyDescent="0.2"/>
  </sheetData>
  <sheetProtection algorithmName="SHA-512" hashValue="j0fEKlsPMXiwMRFDvNbqB5e8+GKKc5FvrS3kd1apmc2owenSwK5cwx4bqVIhzZ9+PR8CUPTACbDgMf6juT8rPQ==" saltValue="TVyUeq6CVzP4sad4lpTt1g==" spinCount="100000" sheet="1" selectLockedCells="1"/>
  <protectedRanges>
    <protectedRange sqref="C1:C2" name="Eingabefelder"/>
  </protectedRanges>
  <mergeCells count="146">
    <mergeCell ref="J1:N1"/>
    <mergeCell ref="G40:N42"/>
    <mergeCell ref="H20:H21"/>
    <mergeCell ref="I20:I21"/>
    <mergeCell ref="J20:J21"/>
    <mergeCell ref="M20:M21"/>
    <mergeCell ref="N20:N21"/>
    <mergeCell ref="J28:J29"/>
    <mergeCell ref="M28:M29"/>
    <mergeCell ref="N26:N27"/>
    <mergeCell ref="M38:M39"/>
    <mergeCell ref="H22:H23"/>
    <mergeCell ref="H24:H25"/>
    <mergeCell ref="M32:M33"/>
    <mergeCell ref="N30:N31"/>
    <mergeCell ref="M34:M35"/>
    <mergeCell ref="N32:N33"/>
    <mergeCell ref="N34:N35"/>
    <mergeCell ref="I38:I39"/>
    <mergeCell ref="J38:J39"/>
    <mergeCell ref="H38:H39"/>
    <mergeCell ref="H26:H27"/>
    <mergeCell ref="N38:N39"/>
    <mergeCell ref="H32:H33"/>
    <mergeCell ref="I22:I23"/>
    <mergeCell ref="J22:J23"/>
    <mergeCell ref="M22:M23"/>
    <mergeCell ref="G20:G21"/>
    <mergeCell ref="I28:I29"/>
    <mergeCell ref="G16:G17"/>
    <mergeCell ref="G14:G15"/>
    <mergeCell ref="H14:H15"/>
    <mergeCell ref="I18:I19"/>
    <mergeCell ref="J18:J19"/>
    <mergeCell ref="M14:M15"/>
    <mergeCell ref="M18:M19"/>
    <mergeCell ref="M16:M17"/>
    <mergeCell ref="I24:I25"/>
    <mergeCell ref="L18:L19"/>
    <mergeCell ref="L20:L21"/>
    <mergeCell ref="L22:L23"/>
    <mergeCell ref="L24:L25"/>
    <mergeCell ref="L26:L27"/>
    <mergeCell ref="J24:J25"/>
    <mergeCell ref="G22:G23"/>
    <mergeCell ref="M24:M25"/>
    <mergeCell ref="G38:G39"/>
    <mergeCell ref="G36:G37"/>
    <mergeCell ref="G34:G35"/>
    <mergeCell ref="G32:G33"/>
    <mergeCell ref="G30:G31"/>
    <mergeCell ref="G28:G29"/>
    <mergeCell ref="G26:G27"/>
    <mergeCell ref="G24:G25"/>
    <mergeCell ref="L28:L29"/>
    <mergeCell ref="H34:H35"/>
    <mergeCell ref="L34:L35"/>
    <mergeCell ref="N12:N13"/>
    <mergeCell ref="H8:H9"/>
    <mergeCell ref="I6:I7"/>
    <mergeCell ref="J6:J7"/>
    <mergeCell ref="M6:M7"/>
    <mergeCell ref="I8:I9"/>
    <mergeCell ref="M12:M13"/>
    <mergeCell ref="J8:J9"/>
    <mergeCell ref="H6:H7"/>
    <mergeCell ref="H10:H11"/>
    <mergeCell ref="H12:H13"/>
    <mergeCell ref="N6:N7"/>
    <mergeCell ref="I10:I11"/>
    <mergeCell ref="J10:J11"/>
    <mergeCell ref="M10:M11"/>
    <mergeCell ref="N8:N9"/>
    <mergeCell ref="J12:J13"/>
    <mergeCell ref="N18:N19"/>
    <mergeCell ref="I16:I17"/>
    <mergeCell ref="J16:J17"/>
    <mergeCell ref="N16:N17"/>
    <mergeCell ref="N14:N15"/>
    <mergeCell ref="G18:G19"/>
    <mergeCell ref="I12:I13"/>
    <mergeCell ref="N36:N37"/>
    <mergeCell ref="H28:H29"/>
    <mergeCell ref="L16:L17"/>
    <mergeCell ref="H36:H37"/>
    <mergeCell ref="M36:M37"/>
    <mergeCell ref="I36:I37"/>
    <mergeCell ref="J36:J37"/>
    <mergeCell ref="H30:H31"/>
    <mergeCell ref="M30:M31"/>
    <mergeCell ref="I34:I35"/>
    <mergeCell ref="J34:J35"/>
    <mergeCell ref="I32:I33"/>
    <mergeCell ref="J32:J33"/>
    <mergeCell ref="I30:I31"/>
    <mergeCell ref="J30:J31"/>
    <mergeCell ref="L30:L31"/>
    <mergeCell ref="L32:L33"/>
    <mergeCell ref="H1:I1"/>
    <mergeCell ref="K8:K9"/>
    <mergeCell ref="K10:K11"/>
    <mergeCell ref="L8:L9"/>
    <mergeCell ref="L10:L11"/>
    <mergeCell ref="L12:L13"/>
    <mergeCell ref="L14:L15"/>
    <mergeCell ref="A1:B1"/>
    <mergeCell ref="A2:B2"/>
    <mergeCell ref="A3:B4"/>
    <mergeCell ref="C3:C4"/>
    <mergeCell ref="G6:G7"/>
    <mergeCell ref="G12:G13"/>
    <mergeCell ref="G10:G11"/>
    <mergeCell ref="G8:G9"/>
    <mergeCell ref="I14:I15"/>
    <mergeCell ref="J14:J15"/>
    <mergeCell ref="G3:N4"/>
    <mergeCell ref="N10:N11"/>
    <mergeCell ref="A9:E23"/>
    <mergeCell ref="N22:N23"/>
    <mergeCell ref="M8:M9"/>
    <mergeCell ref="K6:K7"/>
    <mergeCell ref="L6:L7"/>
    <mergeCell ref="H2:N2"/>
    <mergeCell ref="L38:L39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L36:L37"/>
    <mergeCell ref="N24:N25"/>
    <mergeCell ref="N28:N29"/>
    <mergeCell ref="I26:I27"/>
    <mergeCell ref="J26:J27"/>
    <mergeCell ref="M26:M27"/>
    <mergeCell ref="H16:H17"/>
    <mergeCell ref="H18:H19"/>
  </mergeCells>
  <pageMargins left="0.25" right="0.25" top="0.75" bottom="0.75" header="0.3" footer="0.3"/>
  <pageSetup paperSize="9" scale="82" fitToWidth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</vt:lpstr>
      <vt:lpstr>Tabelle!Druckbereich</vt:lpstr>
    </vt:vector>
  </TitlesOfParts>
  <Company>Ordensklinikum Linz Elisabethinen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Weltermann, Ansgar</dc:creator>
  <cp:lastModifiedBy>Pernkopf, Edith</cp:lastModifiedBy>
  <cp:lastPrinted>2018-12-28T23:56:02Z</cp:lastPrinted>
  <dcterms:created xsi:type="dcterms:W3CDTF">2017-10-12T14:36:57Z</dcterms:created>
  <dcterms:modified xsi:type="dcterms:W3CDTF">2021-04-15T10:55:03Z</dcterms:modified>
</cp:coreProperties>
</file>